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d.docs.live.net/f148a65ebadb2314/Documents/Moja Ladja/Zakon/Porez na plovila/"/>
    </mc:Choice>
  </mc:AlternateContent>
  <xr:revisionPtr revIDLastSave="0" documentId="8_{D618CDF9-CB45-4E86-9DDB-D1E3B2F9133F}" xr6:coauthVersionLast="47" xr6:coauthVersionMax="47" xr10:uidLastSave="{00000000-0000-0000-0000-000000000000}"/>
  <bookViews>
    <workbookView xWindow="20370" yWindow="-120" windowWidth="25440" windowHeight="15540" xr2:uid="{00000000-000D-0000-FFFF-FFFF00000000}"/>
  </bookViews>
  <sheets>
    <sheet name="2024" sheetId="1" r:id="rId1"/>
  </sheets>
  <definedNames>
    <definedName name="_xlnm.Print_Area" localSheetId="0">'2024'!$A$1:$X$47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8" i="1" l="1"/>
  <c r="I38" i="1"/>
  <c r="G38" i="1"/>
  <c r="K37" i="1"/>
  <c r="I37" i="1"/>
  <c r="G37" i="1"/>
  <c r="K36" i="1"/>
  <c r="I36" i="1"/>
  <c r="G36" i="1"/>
  <c r="K35" i="1"/>
  <c r="I35" i="1"/>
  <c r="G35" i="1"/>
  <c r="K34" i="1"/>
  <c r="I34" i="1"/>
  <c r="G34" i="1"/>
  <c r="K29" i="1"/>
  <c r="I29" i="1"/>
  <c r="G29" i="1"/>
  <c r="K28" i="1"/>
  <c r="I28" i="1"/>
  <c r="G28" i="1"/>
  <c r="K27" i="1"/>
  <c r="I27" i="1"/>
  <c r="G27" i="1"/>
  <c r="K26" i="1"/>
  <c r="I26" i="1"/>
  <c r="G26" i="1"/>
  <c r="K25" i="1"/>
  <c r="I25" i="1"/>
  <c r="G25" i="1"/>
  <c r="W38" i="1"/>
  <c r="U38" i="1"/>
  <c r="S38" i="1"/>
  <c r="W37" i="1"/>
  <c r="U37" i="1"/>
  <c r="S37" i="1"/>
  <c r="W36" i="1"/>
  <c r="U36" i="1"/>
  <c r="S36" i="1"/>
  <c r="W35" i="1"/>
  <c r="U35" i="1"/>
  <c r="S35" i="1"/>
  <c r="W34" i="1"/>
  <c r="U34" i="1"/>
  <c r="S34" i="1"/>
  <c r="S28" i="1"/>
  <c r="U28" i="1"/>
  <c r="W28" i="1"/>
  <c r="S29" i="1"/>
  <c r="U29" i="1"/>
  <c r="W29" i="1"/>
  <c r="S5" i="1"/>
  <c r="U5" i="1"/>
  <c r="K43" i="1"/>
  <c r="I43" i="1"/>
  <c r="G43" i="1"/>
  <c r="W27" i="1"/>
  <c r="U27" i="1"/>
  <c r="S27" i="1"/>
  <c r="W26" i="1"/>
  <c r="U26" i="1"/>
  <c r="S26" i="1"/>
  <c r="W25" i="1"/>
  <c r="U25" i="1"/>
  <c r="S25" i="1"/>
  <c r="S16" i="1"/>
  <c r="U16" i="1"/>
  <c r="W16" i="1"/>
  <c r="S17" i="1"/>
  <c r="U17" i="1"/>
  <c r="W17" i="1"/>
  <c r="S18" i="1"/>
  <c r="U18" i="1"/>
  <c r="W18" i="1"/>
  <c r="S19" i="1"/>
  <c r="U19" i="1"/>
  <c r="W19" i="1"/>
  <c r="S20" i="1"/>
  <c r="U20" i="1"/>
  <c r="W20" i="1"/>
  <c r="W15" i="1"/>
  <c r="U15" i="1"/>
  <c r="S15" i="1"/>
  <c r="S6" i="1"/>
  <c r="U6" i="1"/>
  <c r="W6" i="1"/>
  <c r="S7" i="1"/>
  <c r="U7" i="1"/>
  <c r="W7" i="1"/>
  <c r="S8" i="1"/>
  <c r="U8" i="1"/>
  <c r="W8" i="1"/>
  <c r="S9" i="1"/>
  <c r="U9" i="1"/>
  <c r="W9" i="1"/>
  <c r="S10" i="1"/>
  <c r="U10" i="1"/>
  <c r="W10" i="1"/>
  <c r="W5" i="1"/>
  <c r="K16" i="1"/>
  <c r="K17" i="1"/>
  <c r="K18" i="1"/>
  <c r="K19" i="1"/>
  <c r="K20" i="1"/>
  <c r="K15" i="1"/>
  <c r="I16" i="1"/>
  <c r="I17" i="1"/>
  <c r="I18" i="1"/>
  <c r="I19" i="1"/>
  <c r="I20" i="1"/>
  <c r="I15" i="1"/>
  <c r="G16" i="1"/>
  <c r="G17" i="1"/>
  <c r="G18" i="1"/>
  <c r="G19" i="1"/>
  <c r="G20" i="1"/>
  <c r="G15" i="1"/>
  <c r="K6" i="1"/>
  <c r="K7" i="1"/>
  <c r="K8" i="1"/>
  <c r="K9" i="1"/>
  <c r="K10" i="1"/>
  <c r="K5" i="1"/>
  <c r="I6" i="1"/>
  <c r="I7" i="1"/>
  <c r="I8" i="1"/>
  <c r="I9" i="1"/>
  <c r="I10" i="1"/>
  <c r="I5" i="1"/>
  <c r="G6" i="1"/>
  <c r="G7" i="1"/>
  <c r="G8" i="1"/>
  <c r="G9" i="1"/>
  <c r="G10" i="1"/>
  <c r="G5" i="1"/>
  <c r="F36" i="1" l="1"/>
  <c r="F37" i="1"/>
  <c r="F34" i="1"/>
  <c r="F38" i="1"/>
  <c r="L38" i="1" l="1"/>
  <c r="H38" i="1"/>
  <c r="J38" i="1"/>
  <c r="J37" i="1"/>
  <c r="L37" i="1"/>
  <c r="H37" i="1"/>
  <c r="L36" i="1"/>
  <c r="H36" i="1"/>
  <c r="J36" i="1"/>
  <c r="L34" i="1"/>
  <c r="H34" i="1"/>
  <c r="J34" i="1"/>
  <c r="F43" i="1"/>
  <c r="R38" i="1"/>
  <c r="R37" i="1"/>
  <c r="R36" i="1"/>
  <c r="R35" i="1"/>
  <c r="F35" i="1"/>
  <c r="R34" i="1"/>
  <c r="R29" i="1"/>
  <c r="F29" i="1"/>
  <c r="R28" i="1"/>
  <c r="F28" i="1"/>
  <c r="R27" i="1"/>
  <c r="F27" i="1"/>
  <c r="R26" i="1"/>
  <c r="F26" i="1"/>
  <c r="R25" i="1"/>
  <c r="F25" i="1"/>
  <c r="R20" i="1"/>
  <c r="F20" i="1"/>
  <c r="R19" i="1"/>
  <c r="F19" i="1"/>
  <c r="R18" i="1"/>
  <c r="F18" i="1"/>
  <c r="R17" i="1"/>
  <c r="F17" i="1"/>
  <c r="R16" i="1"/>
  <c r="F16" i="1"/>
  <c r="R15" i="1"/>
  <c r="F15" i="1"/>
  <c r="R10" i="1"/>
  <c r="F10" i="1"/>
  <c r="B45" i="1"/>
  <c r="R9" i="1"/>
  <c r="F9" i="1"/>
  <c r="R8" i="1"/>
  <c r="F8" i="1"/>
  <c r="R7" i="1"/>
  <c r="F7" i="1"/>
  <c r="B42" i="1"/>
  <c r="R6" i="1"/>
  <c r="F6" i="1"/>
  <c r="R5" i="1"/>
  <c r="F5" i="1"/>
  <c r="L28" i="1" l="1"/>
  <c r="H28" i="1"/>
  <c r="J28" i="1"/>
  <c r="L26" i="1"/>
  <c r="H26" i="1"/>
  <c r="J26" i="1"/>
  <c r="J25" i="1"/>
  <c r="L25" i="1"/>
  <c r="H25" i="1"/>
  <c r="J27" i="1"/>
  <c r="L27" i="1"/>
  <c r="H27" i="1"/>
  <c r="J29" i="1"/>
  <c r="L29" i="1"/>
  <c r="H29" i="1"/>
  <c r="J35" i="1"/>
  <c r="L35" i="1"/>
  <c r="H35" i="1"/>
  <c r="X38" i="1"/>
  <c r="T38" i="1"/>
  <c r="V38" i="1"/>
  <c r="V37" i="1"/>
  <c r="X37" i="1"/>
  <c r="T37" i="1"/>
  <c r="X36" i="1"/>
  <c r="T36" i="1"/>
  <c r="V36" i="1"/>
  <c r="V35" i="1"/>
  <c r="X35" i="1"/>
  <c r="T35" i="1"/>
  <c r="X34" i="1"/>
  <c r="T34" i="1"/>
  <c r="V34" i="1"/>
  <c r="T29" i="1"/>
  <c r="X29" i="1"/>
  <c r="V29" i="1"/>
  <c r="X28" i="1"/>
  <c r="T28" i="1"/>
  <c r="V28" i="1"/>
  <c r="T6" i="1"/>
  <c r="X6" i="1"/>
  <c r="V6" i="1"/>
  <c r="V25" i="1"/>
  <c r="T25" i="1"/>
  <c r="X25" i="1"/>
  <c r="V27" i="1"/>
  <c r="T27" i="1"/>
  <c r="X27" i="1"/>
  <c r="T8" i="1"/>
  <c r="X8" i="1"/>
  <c r="V8" i="1"/>
  <c r="T10" i="1"/>
  <c r="X10" i="1"/>
  <c r="V10" i="1"/>
  <c r="V26" i="1"/>
  <c r="X26" i="1"/>
  <c r="T26" i="1"/>
  <c r="V7" i="1"/>
  <c r="T7" i="1"/>
  <c r="X7" i="1"/>
  <c r="V9" i="1"/>
  <c r="T9" i="1"/>
  <c r="X9" i="1"/>
  <c r="L43" i="1"/>
  <c r="H43" i="1"/>
  <c r="J43" i="1"/>
  <c r="T16" i="1"/>
  <c r="X16" i="1"/>
  <c r="V16" i="1"/>
  <c r="V15" i="1"/>
  <c r="X15" i="1"/>
  <c r="T15" i="1"/>
  <c r="V17" i="1"/>
  <c r="T17" i="1"/>
  <c r="X17" i="1"/>
  <c r="V19" i="1"/>
  <c r="T19" i="1"/>
  <c r="X19" i="1"/>
  <c r="T18" i="1"/>
  <c r="X18" i="1"/>
  <c r="V18" i="1"/>
  <c r="T20" i="1"/>
  <c r="X20" i="1"/>
  <c r="V20" i="1"/>
  <c r="J5" i="1"/>
  <c r="H5" i="1"/>
  <c r="L5" i="1"/>
  <c r="L8" i="1"/>
  <c r="J8" i="1"/>
  <c r="H8" i="1"/>
  <c r="J7" i="1"/>
  <c r="H7" i="1"/>
  <c r="L7" i="1"/>
  <c r="L9" i="1"/>
  <c r="J9" i="1"/>
  <c r="H9" i="1"/>
  <c r="J10" i="1"/>
  <c r="H10" i="1"/>
  <c r="L10" i="1"/>
  <c r="X5" i="1"/>
  <c r="T5" i="1"/>
  <c r="V5" i="1"/>
  <c r="J6" i="1"/>
  <c r="H6" i="1"/>
  <c r="L6" i="1"/>
  <c r="L16" i="1"/>
  <c r="J16" i="1"/>
  <c r="H16" i="1"/>
  <c r="L18" i="1"/>
  <c r="J18" i="1"/>
  <c r="H18" i="1"/>
  <c r="L20" i="1"/>
  <c r="J20" i="1"/>
  <c r="H20" i="1"/>
  <c r="L15" i="1"/>
  <c r="J15" i="1"/>
  <c r="H15" i="1"/>
  <c r="L17" i="1"/>
  <c r="H17" i="1"/>
  <c r="J17" i="1"/>
  <c r="L19" i="1"/>
  <c r="J19" i="1"/>
  <c r="H19" i="1"/>
</calcChain>
</file>

<file path=xl/sharedStrings.xml><?xml version="1.0" encoding="utf-8"?>
<sst xmlns="http://schemas.openxmlformats.org/spreadsheetml/2006/main" count="153" uniqueCount="36">
  <si>
    <t>Кабинаш до 5 м преко свега</t>
  </si>
  <si>
    <t>За чамце (без кабине) дужине до 5 метара, са моторним погоном   </t>
  </si>
  <si>
    <t>Snaga motora u KW</t>
  </si>
  <si>
    <t>Porez u RSD</t>
  </si>
  <si>
    <t>Porez u EUR</t>
  </si>
  <si>
    <t>Od</t>
  </si>
  <si>
    <t>Do</t>
  </si>
  <si>
    <t>КОНВЕРЗИЈА</t>
  </si>
  <si>
    <t>kW</t>
  </si>
  <si>
    <t>KS</t>
  </si>
  <si>
    <t>Кабинаш од 5 до 15 м преко свега</t>
  </si>
  <si>
    <t>За чамце (без кабине) дужине преко 5 до 10 метара, са моторним погоном   </t>
  </si>
  <si>
    <t>ПОПУСТ НА АМОРТИЗОВАНОСТ ПЛОВИЛА</t>
  </si>
  <si>
    <t>Кабинаш од 15 до 20 м преко свега</t>
  </si>
  <si>
    <t> За чамце (без кабине) дужине преко  10 до 15 метара, са моторним погоном   </t>
  </si>
  <si>
    <t>Бродови и јахте с моторним погоном</t>
  </si>
  <si>
    <t> За чамце (без кабине) дужине преко  15 до 20 метара, са моторним погоном   </t>
  </si>
  <si>
    <t>Nov do 5 godina -100%</t>
  </si>
  <si>
    <t>od 5 do 8 god. -90%</t>
  </si>
  <si>
    <t>od 8 do 10 god. -80%</t>
  </si>
  <si>
    <t>Više od 10 god. - 70%</t>
  </si>
  <si>
    <t>Од</t>
  </si>
  <si>
    <t>До</t>
  </si>
  <si>
    <t>Више од 10 година</t>
  </si>
  <si>
    <t>До 5 година</t>
  </si>
  <si>
    <t>Порез у РСД</t>
  </si>
  <si>
    <t>Порез у ЕУР</t>
  </si>
  <si>
    <t>Нов до 5 година</t>
  </si>
  <si>
    <t>СРБИЈА</t>
  </si>
  <si>
    <t>од 5 до 8 год. 90%</t>
  </si>
  <si>
    <t>oд 8 дo 10 год. 80%</t>
  </si>
  <si>
    <t>Више од 10 год. 70%</t>
  </si>
  <si>
    <r>
      <t>Плутајући објекти - угоститељски објекти po 1 m</t>
    </r>
    <r>
      <rPr>
        <b/>
        <vertAlign val="superscript"/>
        <sz val="11"/>
        <color theme="0"/>
        <rFont val="Calibri"/>
        <family val="2"/>
        <charset val="238"/>
        <scheme val="minor"/>
      </rPr>
      <t>2</t>
    </r>
    <r>
      <rPr>
        <b/>
        <sz val="11"/>
        <color theme="0"/>
        <rFont val="Calibri"/>
        <family val="2"/>
        <charset val="238"/>
        <scheme val="minor"/>
      </rPr>
      <t xml:space="preserve"> površine </t>
    </r>
  </si>
  <si>
    <t>Курс на дан =</t>
  </si>
  <si>
    <t>За уплату</t>
  </si>
  <si>
    <r>
      <rPr>
        <b/>
        <sz val="10"/>
        <color theme="1"/>
        <rFont val="Calibri"/>
        <family val="2"/>
        <scheme val="minor"/>
      </rPr>
      <t xml:space="preserve">НАПОМЕНА: </t>
    </r>
    <r>
      <rPr>
        <sz val="10"/>
        <color theme="1"/>
        <rFont val="Calibri"/>
        <family val="2"/>
        <scheme val="minor"/>
      </rPr>
      <t xml:space="preserve">"Sl. glasnik RS", br. 26/2001 - usklađeni din. izn. 118/2021 i 132/2021 i 118/2021, 132/2021 - usklađeni din. izn. i 141/2022 - usklađeni din. izn. </t>
    </r>
    <r>
      <rPr>
        <b/>
        <sz val="10"/>
        <color theme="1"/>
        <rFont val="Calibri"/>
        <family val="2"/>
        <scheme val="minor"/>
      </rPr>
      <t>i 92/2023 i 116/2023</t>
    </r>
    <r>
      <rPr>
        <sz val="10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</si>
</sst>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0.00000"/>
  </numFmts>
  <fonts count="9" x14ac:knownFonts="1">
    <font>
      <sz val="10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vertAlign val="superscript"/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0" fillId="0" borderId="0" xfId="0" applyNumberFormat="1"/>
    <xf numFmtId="0" fontId="2" fillId="0" borderId="0" xfId="0" applyFont="1"/>
    <xf numFmtId="4" fontId="0" fillId="2" borderId="3" xfId="0" applyNumberFormat="1" applyFill="1" applyBorder="1"/>
    <xf numFmtId="164" fontId="0" fillId="3" borderId="3" xfId="0" applyNumberFormat="1" applyFill="1" applyBorder="1" applyProtection="1">
      <protection locked="0"/>
    </xf>
    <xf numFmtId="0" fontId="2" fillId="0" borderId="3" xfId="0" applyFont="1" applyBorder="1" applyAlignment="1">
      <alignment horizontal="center"/>
    </xf>
    <xf numFmtId="0" fontId="0" fillId="2" borderId="3" xfId="0" applyFill="1" applyBorder="1"/>
    <xf numFmtId="0" fontId="0" fillId="0" borderId="4" xfId="0" applyBorder="1"/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0" fillId="0" borderId="0" xfId="0" applyNumberFormat="1"/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0" fontId="0" fillId="0" borderId="5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3" borderId="5" xfId="0" applyFill="1" applyBorder="1" applyProtection="1">
      <protection locked="0"/>
    </xf>
    <xf numFmtId="4" fontId="0" fillId="4" borderId="5" xfId="0" applyNumberFormat="1" applyFill="1" applyBorder="1"/>
    <xf numFmtId="0" fontId="1" fillId="2" borderId="4" xfId="0" applyFont="1" applyFill="1" applyBorder="1"/>
    <xf numFmtId="4" fontId="0" fillId="2" borderId="0" xfId="0" applyNumberFormat="1" applyFill="1"/>
    <xf numFmtId="0" fontId="3" fillId="0" borderId="0" xfId="0" applyFont="1"/>
    <xf numFmtId="0" fontId="1" fillId="2" borderId="0" xfId="0" applyFont="1" applyFill="1"/>
    <xf numFmtId="0" fontId="0" fillId="2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4" fontId="5" fillId="0" borderId="2" xfId="0" applyNumberFormat="1" applyFont="1" applyBorder="1"/>
    <xf numFmtId="0" fontId="5" fillId="0" borderId="6" xfId="0" applyFont="1" applyBorder="1"/>
    <xf numFmtId="4" fontId="0" fillId="0" borderId="4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1" xfId="0" applyNumberFormat="1" applyBorder="1"/>
    <xf numFmtId="4" fontId="2" fillId="0" borderId="4" xfId="0" applyNumberFormat="1" applyFont="1" applyBorder="1"/>
    <xf numFmtId="0" fontId="2" fillId="0" borderId="7" xfId="0" applyFont="1" applyBorder="1"/>
    <xf numFmtId="164" fontId="0" fillId="0" borderId="3" xfId="0" applyNumberFormat="1" applyBorder="1" applyProtection="1">
      <protection locked="0"/>
    </xf>
    <xf numFmtId="0" fontId="4" fillId="2" borderId="3" xfId="0" applyFont="1" applyFill="1" applyBorder="1"/>
    <xf numFmtId="0" fontId="4" fillId="2" borderId="0" xfId="0" applyFont="1" applyFill="1"/>
    <xf numFmtId="4" fontId="4" fillId="2" borderId="2" xfId="0" applyNumberFormat="1" applyFont="1" applyFill="1" applyBorder="1"/>
    <xf numFmtId="0" fontId="4" fillId="2" borderId="4" xfId="0" applyFont="1" applyFill="1" applyBorder="1"/>
    <xf numFmtId="4" fontId="2" fillId="0" borderId="3" xfId="0" applyNumberFormat="1" applyFont="1" applyBorder="1" applyAlignment="1">
      <alignment horizontal="right"/>
    </xf>
    <xf numFmtId="0" fontId="5" fillId="0" borderId="7" xfId="0" applyFont="1" applyBorder="1"/>
    <xf numFmtId="4" fontId="0" fillId="0" borderId="3" xfId="0" applyNumberFormat="1" applyBorder="1"/>
    <xf numFmtId="0" fontId="0" fillId="3" borderId="0" xfId="0" applyFill="1" applyProtection="1">
      <protection locked="0"/>
    </xf>
    <xf numFmtId="4" fontId="0" fillId="4" borderId="0" xfId="0" applyNumberFormat="1" applyFill="1"/>
    <xf numFmtId="0" fontId="8" fillId="0" borderId="0" xfId="0" applyFont="1"/>
    <xf numFmtId="4" fontId="2" fillId="0" borderId="4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17" fontId="2" fillId="0" borderId="4" xfId="0" applyNumberFormat="1" applyFont="1" applyBorder="1" applyAlignment="1">
      <alignment horizontal="center"/>
    </xf>
    <xf numFmtId="17" fontId="2" fillId="0" borderId="7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2" fillId="0" borderId="7" xfId="0" applyNumberFormat="1" applyFont="1" applyBorder="1" applyAlignment="1">
      <alignment horizontal="center"/>
    </xf>
    <xf numFmtId="14" fontId="0" fillId="0" borderId="3" xfId="0" applyNumberForma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2"/>
  <sheetViews>
    <sheetView tabSelected="1" view="pageBreakPreview" zoomScale="85" zoomScaleNormal="85" zoomScaleSheetLayoutView="85" workbookViewId="0">
      <selection activeCell="H2" sqref="H2"/>
    </sheetView>
  </sheetViews>
  <sheetFormatPr defaultRowHeight="12.75" x14ac:dyDescent="0.2"/>
  <cols>
    <col min="1" max="1" width="12.85546875" customWidth="1"/>
    <col min="2" max="2" width="9.28515625" style="1" customWidth="1"/>
    <col min="3" max="3" width="9.140625" style="1"/>
    <col min="4" max="4" width="2" customWidth="1"/>
    <col min="5" max="5" width="10.28515625" style="1" customWidth="1"/>
    <col min="7" max="7" width="10.140625" customWidth="1"/>
    <col min="8" max="8" width="11.28515625" bestFit="1" customWidth="1"/>
    <col min="9" max="9" width="10.140625" customWidth="1"/>
    <col min="11" max="11" width="10.140625" customWidth="1"/>
    <col min="13" max="13" width="1.28515625" customWidth="1"/>
    <col min="14" max="14" width="9.140625" style="2"/>
    <col min="17" max="17" width="10" customWidth="1"/>
    <col min="18" max="18" width="10" style="1" customWidth="1"/>
    <col min="19" max="19" width="10.140625" customWidth="1"/>
    <col min="20" max="20" width="9.140625" customWidth="1"/>
    <col min="21" max="21" width="10.140625" customWidth="1"/>
    <col min="22" max="22" width="9.140625" customWidth="1"/>
    <col min="23" max="23" width="10.140625" customWidth="1"/>
    <col min="24" max="24" width="9.140625" customWidth="1"/>
    <col min="25" max="25" width="1.42578125" customWidth="1"/>
    <col min="26" max="26" width="13.85546875" customWidth="1"/>
    <col min="27" max="27" width="10.7109375" customWidth="1"/>
    <col min="28" max="28" width="9.85546875" customWidth="1"/>
    <col min="29" max="29" width="9.140625" customWidth="1"/>
  </cols>
  <sheetData>
    <row r="1" spans="1:30" x14ac:dyDescent="0.2">
      <c r="E1" s="52" t="s">
        <v>28</v>
      </c>
      <c r="F1" s="52"/>
      <c r="G1" s="52"/>
      <c r="H1" s="9"/>
      <c r="I1" s="9"/>
      <c r="J1" s="9"/>
      <c r="K1" s="9"/>
      <c r="L1" s="9"/>
    </row>
    <row r="2" spans="1:30" ht="15" x14ac:dyDescent="0.25">
      <c r="A2" s="38" t="s">
        <v>0</v>
      </c>
      <c r="B2" s="3"/>
      <c r="C2" s="3"/>
      <c r="D2" s="3"/>
      <c r="F2" s="40" t="s">
        <v>33</v>
      </c>
      <c r="G2" s="4">
        <v>117.2343</v>
      </c>
      <c r="H2" s="54">
        <v>45296</v>
      </c>
      <c r="I2" s="35"/>
      <c r="J2" s="35"/>
      <c r="K2" s="35"/>
      <c r="L2" s="35"/>
      <c r="M2" s="5"/>
      <c r="N2" s="36" t="s">
        <v>1</v>
      </c>
      <c r="O2" s="6"/>
      <c r="P2" s="6"/>
      <c r="Q2" s="6"/>
      <c r="R2" s="3"/>
      <c r="S2" s="6"/>
      <c r="T2" s="6"/>
      <c r="U2" s="6"/>
      <c r="V2" s="6"/>
      <c r="W2" s="6"/>
      <c r="X2" s="6"/>
    </row>
    <row r="3" spans="1:30" x14ac:dyDescent="0.2">
      <c r="A3" s="7"/>
      <c r="B3" s="8" t="s">
        <v>2</v>
      </c>
      <c r="C3" s="8"/>
      <c r="D3" s="2"/>
      <c r="E3" s="26" t="s">
        <v>25</v>
      </c>
      <c r="F3" s="27" t="s">
        <v>26</v>
      </c>
      <c r="G3" s="26" t="s">
        <v>25</v>
      </c>
      <c r="H3" s="27" t="s">
        <v>26</v>
      </c>
      <c r="I3" s="26" t="s">
        <v>25</v>
      </c>
      <c r="J3" s="27" t="s">
        <v>26</v>
      </c>
      <c r="K3" s="26" t="s">
        <v>25</v>
      </c>
      <c r="L3" s="27" t="s">
        <v>26</v>
      </c>
      <c r="O3" s="8" t="s">
        <v>2</v>
      </c>
      <c r="P3" s="8"/>
      <c r="Q3" s="26" t="s">
        <v>25</v>
      </c>
      <c r="R3" s="27" t="s">
        <v>26</v>
      </c>
      <c r="S3" s="26" t="s">
        <v>25</v>
      </c>
      <c r="T3" s="27" t="s">
        <v>26</v>
      </c>
      <c r="U3" s="26" t="s">
        <v>25</v>
      </c>
      <c r="V3" s="27" t="s">
        <v>26</v>
      </c>
      <c r="W3" s="26" t="s">
        <v>25</v>
      </c>
      <c r="X3" s="27" t="s">
        <v>26</v>
      </c>
    </row>
    <row r="4" spans="1:30" x14ac:dyDescent="0.2">
      <c r="A4" s="7"/>
      <c r="B4" s="9" t="s">
        <v>5</v>
      </c>
      <c r="C4" s="9" t="s">
        <v>6</v>
      </c>
      <c r="D4" s="2"/>
      <c r="E4" s="46" t="s">
        <v>27</v>
      </c>
      <c r="F4" s="47"/>
      <c r="G4" s="48" t="s">
        <v>29</v>
      </c>
      <c r="H4" s="49"/>
      <c r="I4" s="50" t="s">
        <v>30</v>
      </c>
      <c r="J4" s="51"/>
      <c r="K4" s="50" t="s">
        <v>31</v>
      </c>
      <c r="L4" s="51"/>
      <c r="O4" s="9" t="s">
        <v>5</v>
      </c>
      <c r="P4" s="9" t="s">
        <v>6</v>
      </c>
      <c r="Q4" s="46" t="s">
        <v>27</v>
      </c>
      <c r="R4" s="47"/>
      <c r="S4" s="48" t="s">
        <v>29</v>
      </c>
      <c r="T4" s="49"/>
      <c r="U4" s="50" t="s">
        <v>30</v>
      </c>
      <c r="V4" s="51"/>
      <c r="W4" s="50" t="s">
        <v>31</v>
      </c>
      <c r="X4" s="51"/>
      <c r="AB4" s="11"/>
    </row>
    <row r="5" spans="1:30" x14ac:dyDescent="0.2">
      <c r="A5" s="7"/>
      <c r="B5" s="12"/>
      <c r="C5" s="13">
        <v>7.35</v>
      </c>
      <c r="E5" s="28">
        <v>9160</v>
      </c>
      <c r="F5" s="1">
        <f t="shared" ref="F5:F10" si="0">E5/$G$2</f>
        <v>78.13412968730141</v>
      </c>
      <c r="G5" s="28">
        <f>E5*0.9</f>
        <v>8244</v>
      </c>
      <c r="H5" s="29">
        <f>F5*0.9</f>
        <v>70.320716718571276</v>
      </c>
      <c r="I5" s="28">
        <f>E5*0.8</f>
        <v>7328</v>
      </c>
      <c r="J5" s="29">
        <f>F5*0.8</f>
        <v>62.507303749841128</v>
      </c>
      <c r="K5" s="28">
        <f>E5*0.7</f>
        <v>6412</v>
      </c>
      <c r="L5" s="29">
        <f>F5*0.7</f>
        <v>54.693890781110987</v>
      </c>
      <c r="O5" s="12"/>
      <c r="P5" s="13">
        <v>7.35</v>
      </c>
      <c r="Q5" s="28">
        <v>5530</v>
      </c>
      <c r="R5" s="29">
        <f t="shared" ref="R5:R10" si="1">Q5/$G$2</f>
        <v>47.170495324320612</v>
      </c>
      <c r="S5" s="28">
        <f>Q5*0.9</f>
        <v>4977</v>
      </c>
      <c r="T5" s="29">
        <f>R5*0.9</f>
        <v>42.453445791888555</v>
      </c>
      <c r="U5" s="28">
        <f>Q5*0.8</f>
        <v>4424</v>
      </c>
      <c r="V5" s="29">
        <f>R5*0.8</f>
        <v>37.736396259456491</v>
      </c>
      <c r="W5" s="28">
        <f>Q5*0.7</f>
        <v>3870.9999999999995</v>
      </c>
      <c r="X5" s="29">
        <f>R5*0.7</f>
        <v>33.019346727024427</v>
      </c>
      <c r="AB5" s="1"/>
    </row>
    <row r="6" spans="1:30" x14ac:dyDescent="0.2">
      <c r="A6" s="7"/>
      <c r="B6" s="1">
        <v>7.35</v>
      </c>
      <c r="C6" s="1">
        <v>22.05</v>
      </c>
      <c r="E6" s="28">
        <v>13780</v>
      </c>
      <c r="F6" s="1">
        <f t="shared" si="0"/>
        <v>117.54239160382242</v>
      </c>
      <c r="G6" s="28">
        <f t="shared" ref="G6:G10" si="2">E6*0.9</f>
        <v>12402</v>
      </c>
      <c r="H6" s="29">
        <f t="shared" ref="H6:H10" si="3">F6*0.9</f>
        <v>105.78815244344018</v>
      </c>
      <c r="I6" s="28">
        <f t="shared" ref="I6:I10" si="4">E6*0.8</f>
        <v>11024</v>
      </c>
      <c r="J6" s="29">
        <f t="shared" ref="J6:J10" si="5">F6*0.8</f>
        <v>94.033913283057942</v>
      </c>
      <c r="K6" s="28">
        <f t="shared" ref="K6:K10" si="6">E6*0.7</f>
        <v>9646</v>
      </c>
      <c r="L6" s="29">
        <f t="shared" ref="L6:L10" si="7">F6*0.7</f>
        <v>82.279674122675686</v>
      </c>
      <c r="O6" s="1">
        <v>7.35</v>
      </c>
      <c r="P6" s="1">
        <v>22.05</v>
      </c>
      <c r="Q6" s="28">
        <v>8250</v>
      </c>
      <c r="R6" s="29">
        <f t="shared" si="1"/>
        <v>70.371896279501811</v>
      </c>
      <c r="S6" s="28">
        <f t="shared" ref="S6:S10" si="8">Q6*0.9</f>
        <v>7425</v>
      </c>
      <c r="T6" s="29">
        <f t="shared" ref="T6:T10" si="9">R6*0.9</f>
        <v>63.334706651551635</v>
      </c>
      <c r="U6" s="28">
        <f t="shared" ref="U6:U10" si="10">Q6*0.8</f>
        <v>6600</v>
      </c>
      <c r="V6" s="29">
        <f t="shared" ref="V6:V10" si="11">R6*0.8</f>
        <v>56.297517023601451</v>
      </c>
      <c r="W6" s="28">
        <f t="shared" ref="W6:W10" si="12">Q6*0.7</f>
        <v>5775</v>
      </c>
      <c r="X6" s="29">
        <f t="shared" ref="X6:X10" si="13">R6*0.7</f>
        <v>49.260327395651267</v>
      </c>
      <c r="AB6" s="1"/>
    </row>
    <row r="7" spans="1:30" x14ac:dyDescent="0.2">
      <c r="A7" s="7"/>
      <c r="B7" s="1">
        <v>22.05</v>
      </c>
      <c r="C7" s="1">
        <v>73.599999999999994</v>
      </c>
      <c r="E7" s="28">
        <v>20220</v>
      </c>
      <c r="F7" s="1">
        <f t="shared" si="0"/>
        <v>172.47512033594262</v>
      </c>
      <c r="G7" s="28">
        <f t="shared" si="2"/>
        <v>18198</v>
      </c>
      <c r="H7" s="29">
        <f t="shared" si="3"/>
        <v>155.22760830234836</v>
      </c>
      <c r="I7" s="28">
        <f t="shared" si="4"/>
        <v>16176</v>
      </c>
      <c r="J7" s="29">
        <f t="shared" si="5"/>
        <v>137.9800962687541</v>
      </c>
      <c r="K7" s="28">
        <f t="shared" si="6"/>
        <v>14154</v>
      </c>
      <c r="L7" s="29">
        <f t="shared" si="7"/>
        <v>120.73258423515982</v>
      </c>
      <c r="O7" s="1">
        <v>22.05</v>
      </c>
      <c r="P7" s="1">
        <v>73.599999999999994</v>
      </c>
      <c r="Q7" s="28">
        <v>11930</v>
      </c>
      <c r="R7" s="29">
        <f t="shared" si="1"/>
        <v>101.76202698357051</v>
      </c>
      <c r="S7" s="28">
        <f t="shared" si="8"/>
        <v>10737</v>
      </c>
      <c r="T7" s="29">
        <f t="shared" si="9"/>
        <v>91.585824285213462</v>
      </c>
      <c r="U7" s="28">
        <f t="shared" si="10"/>
        <v>9544</v>
      </c>
      <c r="V7" s="29">
        <f t="shared" si="11"/>
        <v>81.409621586856417</v>
      </c>
      <c r="W7" s="28">
        <f t="shared" si="12"/>
        <v>8351</v>
      </c>
      <c r="X7" s="29">
        <f t="shared" si="13"/>
        <v>71.233418888499344</v>
      </c>
      <c r="AB7" s="1"/>
    </row>
    <row r="8" spans="1:30" x14ac:dyDescent="0.2">
      <c r="A8" s="7"/>
      <c r="B8" s="1">
        <v>73.599999999999994</v>
      </c>
      <c r="C8" s="1">
        <v>96.6</v>
      </c>
      <c r="E8" s="28">
        <v>29410</v>
      </c>
      <c r="F8" s="1">
        <f t="shared" si="0"/>
        <v>250.86514782789678</v>
      </c>
      <c r="G8" s="28">
        <f t="shared" si="2"/>
        <v>26469</v>
      </c>
      <c r="H8" s="29">
        <f t="shared" si="3"/>
        <v>225.77863304510711</v>
      </c>
      <c r="I8" s="28">
        <f t="shared" si="4"/>
        <v>23528</v>
      </c>
      <c r="J8" s="29">
        <f t="shared" si="5"/>
        <v>200.69211826231742</v>
      </c>
      <c r="K8" s="28">
        <f t="shared" si="6"/>
        <v>20587</v>
      </c>
      <c r="L8" s="29">
        <f t="shared" si="7"/>
        <v>175.60560347952773</v>
      </c>
      <c r="O8" s="1">
        <v>73.599999999999994</v>
      </c>
      <c r="P8" s="1">
        <v>96.6</v>
      </c>
      <c r="Q8" s="28">
        <v>18380</v>
      </c>
      <c r="R8" s="29">
        <f t="shared" si="1"/>
        <v>156.78005498390829</v>
      </c>
      <c r="S8" s="28">
        <f t="shared" si="8"/>
        <v>16542</v>
      </c>
      <c r="T8" s="29">
        <f t="shared" si="9"/>
        <v>141.10204948551745</v>
      </c>
      <c r="U8" s="28">
        <f t="shared" si="10"/>
        <v>14704</v>
      </c>
      <c r="V8" s="29">
        <f t="shared" si="11"/>
        <v>125.42404398712664</v>
      </c>
      <c r="W8" s="28">
        <f t="shared" si="12"/>
        <v>12866</v>
      </c>
      <c r="X8" s="29">
        <f t="shared" si="13"/>
        <v>109.74603848873579</v>
      </c>
      <c r="AB8" s="1"/>
    </row>
    <row r="9" spans="1:30" x14ac:dyDescent="0.2">
      <c r="A9" s="7"/>
      <c r="B9" s="1">
        <v>96.6</v>
      </c>
      <c r="C9" s="1">
        <v>220.62</v>
      </c>
      <c r="E9" s="28">
        <v>42290</v>
      </c>
      <c r="F9" s="1">
        <f t="shared" si="0"/>
        <v>360.73060529213717</v>
      </c>
      <c r="G9" s="28">
        <f t="shared" si="2"/>
        <v>38061</v>
      </c>
      <c r="H9" s="29">
        <f t="shared" si="3"/>
        <v>324.65754476292346</v>
      </c>
      <c r="I9" s="28">
        <f t="shared" si="4"/>
        <v>33832</v>
      </c>
      <c r="J9" s="29">
        <f t="shared" si="5"/>
        <v>288.58448423370976</v>
      </c>
      <c r="K9" s="28">
        <f t="shared" si="6"/>
        <v>29602.999999999996</v>
      </c>
      <c r="L9" s="29">
        <f t="shared" si="7"/>
        <v>252.511423704496</v>
      </c>
      <c r="O9" s="1">
        <v>96.6</v>
      </c>
      <c r="P9" s="1">
        <v>220.62</v>
      </c>
      <c r="Q9" s="28">
        <v>36770</v>
      </c>
      <c r="R9" s="29">
        <f t="shared" si="1"/>
        <v>313.64540923603414</v>
      </c>
      <c r="S9" s="28">
        <f t="shared" si="8"/>
        <v>33093</v>
      </c>
      <c r="T9" s="29">
        <f t="shared" si="9"/>
        <v>282.28086831243075</v>
      </c>
      <c r="U9" s="28">
        <f t="shared" si="10"/>
        <v>29416</v>
      </c>
      <c r="V9" s="29">
        <f t="shared" si="11"/>
        <v>250.91632738882731</v>
      </c>
      <c r="W9" s="28">
        <f t="shared" si="12"/>
        <v>25739</v>
      </c>
      <c r="X9" s="29">
        <f t="shared" si="13"/>
        <v>219.5517864652239</v>
      </c>
      <c r="AB9" s="1"/>
    </row>
    <row r="10" spans="1:30" x14ac:dyDescent="0.2">
      <c r="A10" s="7"/>
      <c r="B10" s="1">
        <v>220.62</v>
      </c>
      <c r="E10" s="30">
        <v>58850</v>
      </c>
      <c r="F10" s="32">
        <f t="shared" si="0"/>
        <v>501.98619346044626</v>
      </c>
      <c r="G10" s="30">
        <f t="shared" si="2"/>
        <v>52965</v>
      </c>
      <c r="H10" s="31">
        <f t="shared" si="3"/>
        <v>451.78757411440165</v>
      </c>
      <c r="I10" s="30">
        <f t="shared" si="4"/>
        <v>47080</v>
      </c>
      <c r="J10" s="31">
        <f t="shared" si="5"/>
        <v>401.58895476835704</v>
      </c>
      <c r="K10" s="30">
        <f t="shared" si="6"/>
        <v>41195</v>
      </c>
      <c r="L10" s="31">
        <f t="shared" si="7"/>
        <v>351.39033542231238</v>
      </c>
      <c r="O10" s="1">
        <v>220.62</v>
      </c>
      <c r="Q10" s="30">
        <v>55160</v>
      </c>
      <c r="R10" s="31">
        <f t="shared" si="1"/>
        <v>470.51076348816002</v>
      </c>
      <c r="S10" s="30">
        <f t="shared" si="8"/>
        <v>49644</v>
      </c>
      <c r="T10" s="31">
        <f t="shared" si="9"/>
        <v>423.45968713934406</v>
      </c>
      <c r="U10" s="30">
        <f t="shared" si="10"/>
        <v>44128</v>
      </c>
      <c r="V10" s="31">
        <f t="shared" si="11"/>
        <v>376.40861079052803</v>
      </c>
      <c r="W10" s="30">
        <f t="shared" si="12"/>
        <v>38612</v>
      </c>
      <c r="X10" s="31">
        <f t="shared" si="13"/>
        <v>329.357534441712</v>
      </c>
      <c r="AA10" s="1"/>
      <c r="AB10" s="1"/>
      <c r="AD10" s="18"/>
    </row>
    <row r="11" spans="1:30" x14ac:dyDescent="0.2">
      <c r="A11" s="7"/>
      <c r="F11" s="1"/>
      <c r="G11" s="1"/>
      <c r="H11" s="1"/>
      <c r="I11" s="1"/>
      <c r="J11" s="1"/>
      <c r="K11" s="1"/>
      <c r="L11" s="1"/>
      <c r="AA11" s="1"/>
      <c r="AB11" s="1"/>
    </row>
    <row r="12" spans="1:30" ht="15" x14ac:dyDescent="0.25">
      <c r="A12" s="39" t="s">
        <v>10</v>
      </c>
      <c r="B12" s="19"/>
      <c r="C12" s="19"/>
      <c r="D12" s="19"/>
      <c r="E12" s="20"/>
      <c r="F12" s="1"/>
      <c r="G12" s="1"/>
      <c r="H12" s="1"/>
      <c r="I12" s="1"/>
      <c r="J12" s="1"/>
      <c r="K12" s="1"/>
      <c r="L12" s="1"/>
      <c r="N12" s="37" t="s">
        <v>11</v>
      </c>
      <c r="O12" s="22"/>
      <c r="P12" s="22"/>
      <c r="Q12" s="19"/>
      <c r="R12" s="19"/>
      <c r="S12" s="19"/>
      <c r="T12" s="22"/>
      <c r="U12" s="19"/>
      <c r="V12" s="22"/>
      <c r="W12" s="19"/>
      <c r="X12" s="22"/>
      <c r="AC12" s="18"/>
    </row>
    <row r="13" spans="1:30" x14ac:dyDescent="0.2">
      <c r="A13" s="7"/>
      <c r="B13" s="8" t="s">
        <v>2</v>
      </c>
      <c r="C13" s="8"/>
      <c r="D13" s="2"/>
      <c r="E13" s="26" t="s">
        <v>25</v>
      </c>
      <c r="F13" s="27" t="s">
        <v>26</v>
      </c>
      <c r="G13" s="26" t="s">
        <v>25</v>
      </c>
      <c r="H13" s="27" t="s">
        <v>26</v>
      </c>
      <c r="I13" s="26" t="s">
        <v>25</v>
      </c>
      <c r="J13" s="27" t="s">
        <v>26</v>
      </c>
      <c r="K13" s="26" t="s">
        <v>25</v>
      </c>
      <c r="L13" s="27" t="s">
        <v>26</v>
      </c>
      <c r="O13" s="8" t="s">
        <v>2</v>
      </c>
      <c r="P13" s="8"/>
      <c r="Q13" s="26" t="s">
        <v>25</v>
      </c>
      <c r="R13" s="27" t="s">
        <v>26</v>
      </c>
      <c r="S13" s="26" t="s">
        <v>25</v>
      </c>
      <c r="T13" s="27" t="s">
        <v>26</v>
      </c>
      <c r="U13" s="26" t="s">
        <v>25</v>
      </c>
      <c r="V13" s="27" t="s">
        <v>26</v>
      </c>
      <c r="W13" s="26" t="s">
        <v>25</v>
      </c>
      <c r="X13" s="27" t="s">
        <v>26</v>
      </c>
    </row>
    <row r="14" spans="1:30" x14ac:dyDescent="0.2">
      <c r="A14" s="7"/>
      <c r="B14" s="9" t="s">
        <v>5</v>
      </c>
      <c r="C14" s="9" t="s">
        <v>6</v>
      </c>
      <c r="D14" s="2"/>
      <c r="E14" s="46" t="s">
        <v>27</v>
      </c>
      <c r="F14" s="47"/>
      <c r="G14" s="48" t="s">
        <v>29</v>
      </c>
      <c r="H14" s="49"/>
      <c r="I14" s="50" t="s">
        <v>30</v>
      </c>
      <c r="J14" s="51"/>
      <c r="K14" s="50" t="s">
        <v>31</v>
      </c>
      <c r="L14" s="51"/>
      <c r="O14" s="9" t="s">
        <v>5</v>
      </c>
      <c r="P14" s="9" t="s">
        <v>6</v>
      </c>
      <c r="Q14" s="46" t="s">
        <v>27</v>
      </c>
      <c r="R14" s="47"/>
      <c r="S14" s="48" t="s">
        <v>29</v>
      </c>
      <c r="T14" s="49"/>
      <c r="U14" s="50" t="s">
        <v>30</v>
      </c>
      <c r="V14" s="51"/>
      <c r="W14" s="50" t="s">
        <v>31</v>
      </c>
      <c r="X14" s="51"/>
    </row>
    <row r="15" spans="1:30" x14ac:dyDescent="0.2">
      <c r="A15" s="7"/>
      <c r="B15" s="12"/>
      <c r="C15" s="13">
        <v>7.35</v>
      </c>
      <c r="E15" s="28">
        <v>16550</v>
      </c>
      <c r="F15" s="1">
        <f t="shared" ref="F15:F20" si="14">E15/$G$2</f>
        <v>141.17028890009152</v>
      </c>
      <c r="G15" s="28">
        <f>E15*0.9</f>
        <v>14895</v>
      </c>
      <c r="H15" s="29">
        <f>F15*0.9</f>
        <v>127.05326001008237</v>
      </c>
      <c r="I15" s="28">
        <f>E15*0.8</f>
        <v>13240</v>
      </c>
      <c r="J15" s="29">
        <f>F15*0.8</f>
        <v>112.93623112007322</v>
      </c>
      <c r="K15" s="28">
        <f>E15*0.7</f>
        <v>11585</v>
      </c>
      <c r="L15" s="29">
        <f>F15*0.7</f>
        <v>98.819202230064064</v>
      </c>
      <c r="O15" s="12"/>
      <c r="P15" s="13">
        <v>7.35</v>
      </c>
      <c r="Q15" s="28">
        <v>9160</v>
      </c>
      <c r="R15" s="29">
        <f t="shared" ref="R15:R20" si="15">Q15/$G$2</f>
        <v>78.13412968730141</v>
      </c>
      <c r="S15" s="28">
        <f>Q15*0.9</f>
        <v>8244</v>
      </c>
      <c r="T15" s="29">
        <f>R15*0.9</f>
        <v>70.320716718571276</v>
      </c>
      <c r="U15" s="28">
        <f>Q15*0.8</f>
        <v>7328</v>
      </c>
      <c r="V15" s="29">
        <f>R15*0.8</f>
        <v>62.507303749841128</v>
      </c>
      <c r="W15" s="28">
        <f>Q15*0.7</f>
        <v>6412</v>
      </c>
      <c r="X15" s="29">
        <f>R15*0.7</f>
        <v>54.693890781110987</v>
      </c>
    </row>
    <row r="16" spans="1:30" x14ac:dyDescent="0.2">
      <c r="A16" s="7"/>
      <c r="B16" s="1">
        <v>7.35</v>
      </c>
      <c r="C16" s="1">
        <v>22.05</v>
      </c>
      <c r="E16" s="28">
        <v>29410</v>
      </c>
      <c r="F16" s="1">
        <f t="shared" si="14"/>
        <v>250.86514782789678</v>
      </c>
      <c r="G16" s="28">
        <f t="shared" ref="G16:G20" si="16">E16*0.9</f>
        <v>26469</v>
      </c>
      <c r="H16" s="29">
        <f t="shared" ref="H16:H20" si="17">F16*0.9</f>
        <v>225.77863304510711</v>
      </c>
      <c r="I16" s="28">
        <f t="shared" ref="I16:I20" si="18">E16*0.8</f>
        <v>23528</v>
      </c>
      <c r="J16" s="29">
        <f t="shared" ref="J16:J20" si="19">F16*0.8</f>
        <v>200.69211826231742</v>
      </c>
      <c r="K16" s="28">
        <f t="shared" ref="K16:K20" si="20">E16*0.7</f>
        <v>20587</v>
      </c>
      <c r="L16" s="29">
        <f t="shared" ref="L16:L20" si="21">F16*0.7</f>
        <v>175.60560347952773</v>
      </c>
      <c r="O16" s="1">
        <v>7.35</v>
      </c>
      <c r="P16" s="1">
        <v>22.05</v>
      </c>
      <c r="Q16" s="28">
        <v>12850</v>
      </c>
      <c r="R16" s="29">
        <f t="shared" si="15"/>
        <v>109.60955965958767</v>
      </c>
      <c r="S16" s="28">
        <f t="shared" ref="S16:S20" si="22">Q16*0.9</f>
        <v>11565</v>
      </c>
      <c r="T16" s="29">
        <f t="shared" ref="T16:T20" si="23">R16*0.9</f>
        <v>98.648603693628914</v>
      </c>
      <c r="U16" s="28">
        <f t="shared" ref="U16:U20" si="24">Q16*0.8</f>
        <v>10280</v>
      </c>
      <c r="V16" s="29">
        <f t="shared" ref="V16:V20" si="25">R16*0.8</f>
        <v>87.687647727670139</v>
      </c>
      <c r="W16" s="28">
        <f t="shared" ref="W16:W20" si="26">Q16*0.7</f>
        <v>8995</v>
      </c>
      <c r="X16" s="29">
        <f t="shared" ref="X16:X20" si="27">R16*0.7</f>
        <v>76.726691761711365</v>
      </c>
    </row>
    <row r="17" spans="1:24" x14ac:dyDescent="0.2">
      <c r="A17" s="7"/>
      <c r="B17" s="1">
        <v>22.05</v>
      </c>
      <c r="C17" s="1">
        <v>73.599999999999994</v>
      </c>
      <c r="E17" s="28">
        <v>36770</v>
      </c>
      <c r="F17" s="1">
        <f t="shared" si="14"/>
        <v>313.64540923603414</v>
      </c>
      <c r="G17" s="28">
        <f t="shared" si="16"/>
        <v>33093</v>
      </c>
      <c r="H17" s="29">
        <f t="shared" si="17"/>
        <v>282.28086831243075</v>
      </c>
      <c r="I17" s="28">
        <f t="shared" si="18"/>
        <v>29416</v>
      </c>
      <c r="J17" s="29">
        <f t="shared" si="19"/>
        <v>250.91632738882731</v>
      </c>
      <c r="K17" s="28">
        <f t="shared" si="20"/>
        <v>25739</v>
      </c>
      <c r="L17" s="29">
        <f t="shared" si="21"/>
        <v>219.5517864652239</v>
      </c>
      <c r="O17" s="1">
        <v>22.05</v>
      </c>
      <c r="P17" s="1">
        <v>73.599999999999994</v>
      </c>
      <c r="Q17" s="28">
        <v>18380</v>
      </c>
      <c r="R17" s="29">
        <f t="shared" si="15"/>
        <v>156.78005498390829</v>
      </c>
      <c r="S17" s="28">
        <f t="shared" si="22"/>
        <v>16542</v>
      </c>
      <c r="T17" s="29">
        <f t="shared" si="23"/>
        <v>141.10204948551745</v>
      </c>
      <c r="U17" s="28">
        <f t="shared" si="24"/>
        <v>14704</v>
      </c>
      <c r="V17" s="29">
        <f t="shared" si="25"/>
        <v>125.42404398712664</v>
      </c>
      <c r="W17" s="28">
        <f t="shared" si="26"/>
        <v>12866</v>
      </c>
      <c r="X17" s="29">
        <f t="shared" si="27"/>
        <v>109.74603848873579</v>
      </c>
    </row>
    <row r="18" spans="1:24" x14ac:dyDescent="0.2">
      <c r="A18" s="7"/>
      <c r="B18" s="1">
        <v>73.599999999999994</v>
      </c>
      <c r="C18" s="1">
        <v>96.6</v>
      </c>
      <c r="E18" s="28">
        <v>45950</v>
      </c>
      <c r="F18" s="1">
        <f t="shared" si="14"/>
        <v>391.9501374597707</v>
      </c>
      <c r="G18" s="28">
        <f t="shared" si="16"/>
        <v>41355</v>
      </c>
      <c r="H18" s="29">
        <f t="shared" si="17"/>
        <v>352.75512371379364</v>
      </c>
      <c r="I18" s="28">
        <f t="shared" si="18"/>
        <v>36760</v>
      </c>
      <c r="J18" s="29">
        <f t="shared" si="19"/>
        <v>313.56010996781657</v>
      </c>
      <c r="K18" s="28">
        <f t="shared" si="20"/>
        <v>32164.999999999996</v>
      </c>
      <c r="L18" s="29">
        <f t="shared" si="21"/>
        <v>274.36509622183945</v>
      </c>
      <c r="O18" s="1">
        <v>73.599999999999994</v>
      </c>
      <c r="P18" s="1">
        <v>96.6</v>
      </c>
      <c r="Q18" s="28">
        <v>27570</v>
      </c>
      <c r="R18" s="29">
        <f t="shared" si="15"/>
        <v>235.17008247586244</v>
      </c>
      <c r="S18" s="28">
        <f t="shared" si="22"/>
        <v>24813</v>
      </c>
      <c r="T18" s="29">
        <f t="shared" si="23"/>
        <v>211.65307422827621</v>
      </c>
      <c r="U18" s="28">
        <f t="shared" si="24"/>
        <v>22056</v>
      </c>
      <c r="V18" s="29">
        <f t="shared" si="25"/>
        <v>188.13606598068998</v>
      </c>
      <c r="W18" s="28">
        <f t="shared" si="26"/>
        <v>19299</v>
      </c>
      <c r="X18" s="29">
        <f t="shared" si="27"/>
        <v>164.61905773310369</v>
      </c>
    </row>
    <row r="19" spans="1:24" x14ac:dyDescent="0.2">
      <c r="A19" s="7"/>
      <c r="B19" s="1">
        <v>96.6</v>
      </c>
      <c r="C19" s="1">
        <v>220.62</v>
      </c>
      <c r="E19" s="28">
        <v>58850</v>
      </c>
      <c r="F19" s="1">
        <f t="shared" si="14"/>
        <v>501.98619346044626</v>
      </c>
      <c r="G19" s="28">
        <f t="shared" si="16"/>
        <v>52965</v>
      </c>
      <c r="H19" s="29">
        <f t="shared" si="17"/>
        <v>451.78757411440165</v>
      </c>
      <c r="I19" s="28">
        <f t="shared" si="18"/>
        <v>47080</v>
      </c>
      <c r="J19" s="29">
        <f t="shared" si="19"/>
        <v>401.58895476835704</v>
      </c>
      <c r="K19" s="28">
        <f t="shared" si="20"/>
        <v>41195</v>
      </c>
      <c r="L19" s="29">
        <f t="shared" si="21"/>
        <v>351.39033542231238</v>
      </c>
      <c r="O19" s="1">
        <v>96.6</v>
      </c>
      <c r="P19" s="1">
        <v>220.62</v>
      </c>
      <c r="Q19" s="28">
        <v>44150</v>
      </c>
      <c r="R19" s="29">
        <f t="shared" si="15"/>
        <v>376.59626918060667</v>
      </c>
      <c r="S19" s="28">
        <f t="shared" si="22"/>
        <v>39735</v>
      </c>
      <c r="T19" s="29">
        <f t="shared" si="23"/>
        <v>338.936642262546</v>
      </c>
      <c r="U19" s="28">
        <f t="shared" si="24"/>
        <v>35320</v>
      </c>
      <c r="V19" s="29">
        <f t="shared" si="25"/>
        <v>301.27701534448533</v>
      </c>
      <c r="W19" s="28">
        <f t="shared" si="26"/>
        <v>30904.999999999996</v>
      </c>
      <c r="X19" s="29">
        <f t="shared" si="27"/>
        <v>263.61738842642467</v>
      </c>
    </row>
    <row r="20" spans="1:24" x14ac:dyDescent="0.2">
      <c r="A20" s="7"/>
      <c r="B20" s="1">
        <v>220.62</v>
      </c>
      <c r="E20" s="30">
        <v>73530</v>
      </c>
      <c r="F20" s="32">
        <f t="shared" si="14"/>
        <v>627.20551920385071</v>
      </c>
      <c r="G20" s="30">
        <f t="shared" si="16"/>
        <v>66177</v>
      </c>
      <c r="H20" s="31">
        <f t="shared" si="17"/>
        <v>564.48496728346561</v>
      </c>
      <c r="I20" s="30">
        <f t="shared" si="18"/>
        <v>58824</v>
      </c>
      <c r="J20" s="31">
        <f t="shared" si="19"/>
        <v>501.76441536308062</v>
      </c>
      <c r="K20" s="30">
        <f t="shared" si="20"/>
        <v>51471</v>
      </c>
      <c r="L20" s="31">
        <f t="shared" si="21"/>
        <v>439.04386344269545</v>
      </c>
      <c r="O20" s="1">
        <v>220.62</v>
      </c>
      <c r="P20" s="1"/>
      <c r="Q20" s="30">
        <v>66180</v>
      </c>
      <c r="R20" s="31">
        <f t="shared" si="15"/>
        <v>564.51055706393095</v>
      </c>
      <c r="S20" s="30">
        <f t="shared" si="22"/>
        <v>59562</v>
      </c>
      <c r="T20" s="31">
        <f t="shared" si="23"/>
        <v>508.05950135753784</v>
      </c>
      <c r="U20" s="30">
        <f t="shared" si="24"/>
        <v>52944</v>
      </c>
      <c r="V20" s="31">
        <f t="shared" si="25"/>
        <v>451.60844565114479</v>
      </c>
      <c r="W20" s="30">
        <f t="shared" si="26"/>
        <v>46326</v>
      </c>
      <c r="X20" s="31">
        <f t="shared" si="27"/>
        <v>395.15738994475163</v>
      </c>
    </row>
    <row r="22" spans="1:24" ht="15" x14ac:dyDescent="0.25">
      <c r="A22" s="39" t="s">
        <v>13</v>
      </c>
      <c r="B22" s="19"/>
      <c r="C22" s="19"/>
      <c r="D22" s="19"/>
      <c r="E22" s="20"/>
      <c r="F22" s="1"/>
      <c r="G22" s="1"/>
      <c r="H22" s="1"/>
      <c r="I22" s="1"/>
      <c r="J22" s="1"/>
      <c r="K22" s="1"/>
      <c r="L22" s="1"/>
      <c r="N22" s="37" t="s">
        <v>14</v>
      </c>
      <c r="O22" s="22"/>
      <c r="P22" s="22"/>
      <c r="Q22" s="22"/>
      <c r="R22" s="19"/>
      <c r="S22" s="22"/>
      <c r="T22" s="22"/>
      <c r="U22" s="22"/>
      <c r="V22" s="22"/>
      <c r="W22" s="22"/>
      <c r="X22" s="22"/>
    </row>
    <row r="23" spans="1:24" x14ac:dyDescent="0.2">
      <c r="A23" s="7"/>
      <c r="B23" s="8" t="s">
        <v>2</v>
      </c>
      <c r="C23" s="8"/>
      <c r="D23" s="2"/>
      <c r="E23" s="26" t="s">
        <v>3</v>
      </c>
      <c r="F23" s="27" t="s">
        <v>4</v>
      </c>
      <c r="G23" s="26" t="s">
        <v>25</v>
      </c>
      <c r="H23" s="27" t="s">
        <v>26</v>
      </c>
      <c r="I23" s="26" t="s">
        <v>25</v>
      </c>
      <c r="J23" s="27" t="s">
        <v>26</v>
      </c>
      <c r="K23" s="26" t="s">
        <v>25</v>
      </c>
      <c r="L23" s="27" t="s">
        <v>26</v>
      </c>
      <c r="O23" s="8" t="s">
        <v>2</v>
      </c>
      <c r="P23" s="8"/>
      <c r="Q23" s="26" t="s">
        <v>25</v>
      </c>
      <c r="R23" s="27" t="s">
        <v>26</v>
      </c>
      <c r="S23" s="26" t="s">
        <v>25</v>
      </c>
      <c r="T23" s="27" t="s">
        <v>26</v>
      </c>
      <c r="U23" s="26" t="s">
        <v>25</v>
      </c>
      <c r="V23" s="27" t="s">
        <v>26</v>
      </c>
      <c r="W23" s="26" t="s">
        <v>25</v>
      </c>
      <c r="X23" s="27" t="s">
        <v>26</v>
      </c>
    </row>
    <row r="24" spans="1:24" x14ac:dyDescent="0.2">
      <c r="A24" s="7"/>
      <c r="B24" s="9" t="s">
        <v>5</v>
      </c>
      <c r="C24" s="9" t="s">
        <v>6</v>
      </c>
      <c r="D24" s="2"/>
      <c r="E24" s="46"/>
      <c r="F24" s="53"/>
      <c r="G24" s="48" t="s">
        <v>29</v>
      </c>
      <c r="H24" s="49"/>
      <c r="I24" s="50" t="s">
        <v>30</v>
      </c>
      <c r="J24" s="51"/>
      <c r="K24" s="50" t="s">
        <v>31</v>
      </c>
      <c r="L24" s="51"/>
      <c r="O24" s="9" t="s">
        <v>5</v>
      </c>
      <c r="P24" s="9" t="s">
        <v>6</v>
      </c>
      <c r="Q24" s="46" t="s">
        <v>27</v>
      </c>
      <c r="R24" s="47"/>
      <c r="S24" s="46" t="s">
        <v>29</v>
      </c>
      <c r="T24" s="47"/>
      <c r="U24" s="46" t="s">
        <v>30</v>
      </c>
      <c r="V24" s="47"/>
      <c r="W24" s="46" t="s">
        <v>31</v>
      </c>
      <c r="X24" s="47"/>
    </row>
    <row r="25" spans="1:24" x14ac:dyDescent="0.2">
      <c r="A25" s="7"/>
      <c r="B25" s="1">
        <v>7.35</v>
      </c>
      <c r="C25" s="1">
        <v>22.05</v>
      </c>
      <c r="E25" s="28">
        <v>33090</v>
      </c>
      <c r="F25" s="29">
        <f>E25/$G$2</f>
        <v>282.25527853196547</v>
      </c>
      <c r="G25" s="28">
        <f>E25*0.9</f>
        <v>29781</v>
      </c>
      <c r="H25" s="29">
        <f>F25*0.9</f>
        <v>254.02975067876892</v>
      </c>
      <c r="I25" s="28">
        <f>E25*0.8</f>
        <v>26472</v>
      </c>
      <c r="J25" s="29">
        <f>F25*0.8</f>
        <v>225.8042228255724</v>
      </c>
      <c r="K25" s="28">
        <f>E25*0.7</f>
        <v>23163</v>
      </c>
      <c r="L25" s="29">
        <f>F25*0.7</f>
        <v>197.57869497237581</v>
      </c>
      <c r="O25" s="1">
        <v>7.35</v>
      </c>
      <c r="P25" s="1">
        <v>22.05</v>
      </c>
      <c r="Q25" s="28">
        <v>11930</v>
      </c>
      <c r="R25" s="1">
        <f>Q25/$G$2</f>
        <v>101.76202698357051</v>
      </c>
      <c r="S25" s="28">
        <f>Q25*0.9</f>
        <v>10737</v>
      </c>
      <c r="T25" s="1">
        <f>R25*0.9</f>
        <v>91.585824285213462</v>
      </c>
      <c r="U25" s="28">
        <f>Q25*0.8</f>
        <v>9544</v>
      </c>
      <c r="V25" s="1">
        <f>R25*0.8</f>
        <v>81.409621586856417</v>
      </c>
      <c r="W25" s="28">
        <f>Q25*0.7</f>
        <v>8351</v>
      </c>
      <c r="X25" s="1">
        <f>R25*0.7</f>
        <v>71.233418888499344</v>
      </c>
    </row>
    <row r="26" spans="1:24" x14ac:dyDescent="0.2">
      <c r="A26" s="7"/>
      <c r="B26" s="1">
        <v>22.05</v>
      </c>
      <c r="C26" s="1">
        <v>73.599999999999994</v>
      </c>
      <c r="E26" s="28">
        <v>42290</v>
      </c>
      <c r="F26" s="29">
        <f>E26/$G$2</f>
        <v>360.73060529213717</v>
      </c>
      <c r="G26" s="28">
        <f t="shared" ref="G26:G29" si="28">E26*0.9</f>
        <v>38061</v>
      </c>
      <c r="H26" s="29">
        <f t="shared" ref="H26:H29" si="29">F26*0.9</f>
        <v>324.65754476292346</v>
      </c>
      <c r="I26" s="28">
        <f t="shared" ref="I26:I29" si="30">E26*0.8</f>
        <v>33832</v>
      </c>
      <c r="J26" s="29">
        <f t="shared" ref="J26:J29" si="31">F26*0.8</f>
        <v>288.58448423370976</v>
      </c>
      <c r="K26" s="28">
        <f t="shared" ref="K26:K29" si="32">E26*0.7</f>
        <v>29602.999999999996</v>
      </c>
      <c r="L26" s="29">
        <f t="shared" ref="L26:L29" si="33">F26*0.7</f>
        <v>252.511423704496</v>
      </c>
      <c r="O26" s="1">
        <v>22.05</v>
      </c>
      <c r="P26" s="1">
        <v>73.599999999999994</v>
      </c>
      <c r="Q26" s="28">
        <v>20220</v>
      </c>
      <c r="R26" s="1">
        <f>Q26/$G$2</f>
        <v>172.47512033594262</v>
      </c>
      <c r="S26" s="28">
        <f t="shared" ref="S26:S27" si="34">Q26*0.9</f>
        <v>18198</v>
      </c>
      <c r="T26" s="1">
        <f t="shared" ref="T26:T27" si="35">R26*0.9</f>
        <v>155.22760830234836</v>
      </c>
      <c r="U26" s="28">
        <f t="shared" ref="U26:U27" si="36">Q26*0.8</f>
        <v>16176</v>
      </c>
      <c r="V26" s="1">
        <f t="shared" ref="V26:V27" si="37">R26*0.8</f>
        <v>137.9800962687541</v>
      </c>
      <c r="W26" s="28">
        <f t="shared" ref="W26:W27" si="38">Q26*0.7</f>
        <v>14154</v>
      </c>
      <c r="X26" s="1">
        <f t="shared" ref="X26:X27" si="39">R26*0.7</f>
        <v>120.73258423515982</v>
      </c>
    </row>
    <row r="27" spans="1:24" x14ac:dyDescent="0.2">
      <c r="A27" s="7"/>
      <c r="B27" s="1">
        <v>73.599999999999994</v>
      </c>
      <c r="C27" s="1">
        <v>96.6</v>
      </c>
      <c r="E27" s="28">
        <v>53330</v>
      </c>
      <c r="F27" s="29">
        <f>E27/$G$2</f>
        <v>454.90099740434323</v>
      </c>
      <c r="G27" s="28">
        <f t="shared" si="28"/>
        <v>47997</v>
      </c>
      <c r="H27" s="29">
        <f t="shared" si="29"/>
        <v>409.41089766390894</v>
      </c>
      <c r="I27" s="28">
        <f t="shared" si="30"/>
        <v>42664</v>
      </c>
      <c r="J27" s="29">
        <f t="shared" si="31"/>
        <v>363.92079792347459</v>
      </c>
      <c r="K27" s="28">
        <f t="shared" si="32"/>
        <v>37331</v>
      </c>
      <c r="L27" s="29">
        <f t="shared" si="33"/>
        <v>318.43069818304025</v>
      </c>
      <c r="O27" s="1">
        <v>73.599999999999994</v>
      </c>
      <c r="P27" s="1">
        <v>96.6</v>
      </c>
      <c r="Q27" s="28">
        <v>27570</v>
      </c>
      <c r="R27" s="1">
        <f>Q27/$G$2</f>
        <v>235.17008247586244</v>
      </c>
      <c r="S27" s="28">
        <f t="shared" si="34"/>
        <v>24813</v>
      </c>
      <c r="T27" s="1">
        <f t="shared" si="35"/>
        <v>211.65307422827621</v>
      </c>
      <c r="U27" s="28">
        <f t="shared" si="36"/>
        <v>22056</v>
      </c>
      <c r="V27" s="1">
        <f t="shared" si="37"/>
        <v>188.13606598068998</v>
      </c>
      <c r="W27" s="28">
        <f t="shared" si="38"/>
        <v>19299</v>
      </c>
      <c r="X27" s="1">
        <f t="shared" si="39"/>
        <v>164.61905773310369</v>
      </c>
    </row>
    <row r="28" spans="1:24" x14ac:dyDescent="0.2">
      <c r="A28" s="7"/>
      <c r="B28" s="1">
        <v>96.6</v>
      </c>
      <c r="C28" s="1">
        <v>220.62</v>
      </c>
      <c r="E28" s="28">
        <v>66180</v>
      </c>
      <c r="F28" s="29">
        <f>E28/$G$2</f>
        <v>564.51055706393095</v>
      </c>
      <c r="G28" s="28">
        <f t="shared" si="28"/>
        <v>59562</v>
      </c>
      <c r="H28" s="29">
        <f t="shared" si="29"/>
        <v>508.05950135753784</v>
      </c>
      <c r="I28" s="28">
        <f t="shared" si="30"/>
        <v>52944</v>
      </c>
      <c r="J28" s="29">
        <f t="shared" si="31"/>
        <v>451.60844565114479</v>
      </c>
      <c r="K28" s="28">
        <f t="shared" si="32"/>
        <v>46326</v>
      </c>
      <c r="L28" s="29">
        <f t="shared" si="33"/>
        <v>395.15738994475163</v>
      </c>
      <c r="O28" s="1">
        <v>96.6</v>
      </c>
      <c r="P28" s="1">
        <v>220.62</v>
      </c>
      <c r="Q28" s="28">
        <v>55160</v>
      </c>
      <c r="R28" s="1">
        <f>Q28/$G$2</f>
        <v>470.51076348816002</v>
      </c>
      <c r="S28" s="28">
        <f t="shared" ref="S28:S29" si="40">Q28*0.9</f>
        <v>49644</v>
      </c>
      <c r="T28" s="1">
        <f t="shared" ref="T28:T29" si="41">R28*0.9</f>
        <v>423.45968713934406</v>
      </c>
      <c r="U28" s="28">
        <f t="shared" ref="U28:U29" si="42">Q28*0.8</f>
        <v>44128</v>
      </c>
      <c r="V28" s="1">
        <f t="shared" ref="V28:V29" si="43">R28*0.8</f>
        <v>376.40861079052803</v>
      </c>
      <c r="W28" s="28">
        <f t="shared" ref="W28:W29" si="44">Q28*0.7</f>
        <v>38612</v>
      </c>
      <c r="X28" s="1">
        <f t="shared" ref="X28:X29" si="45">R28*0.7</f>
        <v>329.357534441712</v>
      </c>
    </row>
    <row r="29" spans="1:24" x14ac:dyDescent="0.2">
      <c r="A29" s="7"/>
      <c r="B29" s="1">
        <v>220.62</v>
      </c>
      <c r="E29" s="30">
        <v>88230</v>
      </c>
      <c r="F29" s="31">
        <f>E29/$G$2</f>
        <v>752.59544348369036</v>
      </c>
      <c r="G29" s="30">
        <f t="shared" si="28"/>
        <v>79407</v>
      </c>
      <c r="H29" s="31">
        <f t="shared" si="29"/>
        <v>677.33589913532137</v>
      </c>
      <c r="I29" s="30">
        <f t="shared" si="30"/>
        <v>70584</v>
      </c>
      <c r="J29" s="31">
        <f t="shared" si="31"/>
        <v>602.07635478695227</v>
      </c>
      <c r="K29" s="30">
        <f t="shared" si="32"/>
        <v>61760.999999999993</v>
      </c>
      <c r="L29" s="31">
        <f t="shared" si="33"/>
        <v>526.81681043858327</v>
      </c>
      <c r="O29" s="1">
        <v>220.62</v>
      </c>
      <c r="P29" s="1"/>
      <c r="Q29" s="30">
        <v>91910</v>
      </c>
      <c r="R29" s="32">
        <f>Q29/$G$2</f>
        <v>783.98557418775897</v>
      </c>
      <c r="S29" s="30">
        <f t="shared" si="40"/>
        <v>82719</v>
      </c>
      <c r="T29" s="32">
        <f t="shared" si="41"/>
        <v>705.58701676898306</v>
      </c>
      <c r="U29" s="30">
        <f t="shared" si="42"/>
        <v>73528</v>
      </c>
      <c r="V29" s="32">
        <f t="shared" si="43"/>
        <v>627.18845935020727</v>
      </c>
      <c r="W29" s="30">
        <f t="shared" si="44"/>
        <v>64336.999999999993</v>
      </c>
      <c r="X29" s="32">
        <f t="shared" si="45"/>
        <v>548.78990193143125</v>
      </c>
    </row>
    <row r="30" spans="1:24" x14ac:dyDescent="0.2">
      <c r="A30" s="7"/>
      <c r="F30" s="42"/>
      <c r="G30" s="42"/>
      <c r="H30" s="42"/>
      <c r="I30" s="42"/>
      <c r="J30" s="42"/>
      <c r="K30" s="42"/>
      <c r="L30" s="42"/>
      <c r="O30" s="1"/>
      <c r="P30" s="1"/>
    </row>
    <row r="31" spans="1:24" ht="15" x14ac:dyDescent="0.25">
      <c r="A31" s="39" t="s">
        <v>15</v>
      </c>
      <c r="B31" s="19"/>
      <c r="C31" s="19"/>
      <c r="D31" s="19"/>
      <c r="E31" s="20"/>
      <c r="F31" s="32"/>
      <c r="G31" s="1"/>
      <c r="H31" s="1"/>
      <c r="I31" s="1"/>
      <c r="J31" s="1"/>
      <c r="K31" s="1"/>
      <c r="L31" s="1"/>
      <c r="N31" s="37" t="s">
        <v>16</v>
      </c>
      <c r="O31" s="22"/>
      <c r="P31" s="22"/>
      <c r="Q31" s="22"/>
      <c r="R31" s="19"/>
      <c r="S31" s="22"/>
      <c r="T31" s="22"/>
      <c r="U31" s="22"/>
      <c r="V31" s="22"/>
      <c r="W31" s="22"/>
      <c r="X31" s="22"/>
    </row>
    <row r="32" spans="1:24" x14ac:dyDescent="0.2">
      <c r="A32" s="7"/>
      <c r="B32" s="8" t="s">
        <v>2</v>
      </c>
      <c r="C32" s="8"/>
      <c r="D32" s="2"/>
      <c r="E32" s="26" t="s">
        <v>3</v>
      </c>
      <c r="F32" s="41" t="s">
        <v>4</v>
      </c>
      <c r="G32" s="26" t="s">
        <v>25</v>
      </c>
      <c r="H32" s="27" t="s">
        <v>26</v>
      </c>
      <c r="I32" s="26" t="s">
        <v>25</v>
      </c>
      <c r="J32" s="27" t="s">
        <v>26</v>
      </c>
      <c r="K32" s="26" t="s">
        <v>25</v>
      </c>
      <c r="L32" s="27" t="s">
        <v>26</v>
      </c>
      <c r="O32" s="8" t="s">
        <v>2</v>
      </c>
      <c r="P32" s="8"/>
      <c r="Q32" s="26" t="s">
        <v>25</v>
      </c>
      <c r="R32" s="27" t="s">
        <v>26</v>
      </c>
      <c r="S32" s="26" t="s">
        <v>25</v>
      </c>
      <c r="T32" s="27" t="s">
        <v>26</v>
      </c>
      <c r="U32" s="26" t="s">
        <v>25</v>
      </c>
      <c r="V32" s="27" t="s">
        <v>26</v>
      </c>
      <c r="W32" s="26" t="s">
        <v>25</v>
      </c>
      <c r="X32" s="27" t="s">
        <v>26</v>
      </c>
    </row>
    <row r="33" spans="1:24" x14ac:dyDescent="0.2">
      <c r="A33" s="7"/>
      <c r="B33" s="9" t="s">
        <v>5</v>
      </c>
      <c r="C33" s="9" t="s">
        <v>6</v>
      </c>
      <c r="D33" s="2"/>
      <c r="E33" s="33"/>
      <c r="F33" s="34"/>
      <c r="G33" s="48" t="s">
        <v>29</v>
      </c>
      <c r="H33" s="49"/>
      <c r="I33" s="50" t="s">
        <v>30</v>
      </c>
      <c r="J33" s="51"/>
      <c r="K33" s="50" t="s">
        <v>31</v>
      </c>
      <c r="L33" s="51"/>
      <c r="O33" s="9" t="s">
        <v>5</v>
      </c>
      <c r="P33" s="9" t="s">
        <v>6</v>
      </c>
      <c r="Q33" s="46" t="s">
        <v>27</v>
      </c>
      <c r="R33" s="47"/>
      <c r="S33" s="46" t="s">
        <v>29</v>
      </c>
      <c r="T33" s="47"/>
      <c r="U33" s="46" t="s">
        <v>30</v>
      </c>
      <c r="V33" s="47"/>
      <c r="W33" s="46" t="s">
        <v>31</v>
      </c>
      <c r="X33" s="47"/>
    </row>
    <row r="34" spans="1:24" x14ac:dyDescent="0.2">
      <c r="A34" s="7"/>
      <c r="B34" s="1">
        <v>7.35</v>
      </c>
      <c r="C34" s="1">
        <v>22.05</v>
      </c>
      <c r="E34" s="28">
        <v>91910</v>
      </c>
      <c r="F34" s="29">
        <f>E34/$G$2</f>
        <v>783.98557418775897</v>
      </c>
      <c r="G34" s="28">
        <f>E34*0.9</f>
        <v>82719</v>
      </c>
      <c r="H34" s="29">
        <f>F34*0.9</f>
        <v>705.58701676898306</v>
      </c>
      <c r="I34" s="28">
        <f>E34*0.8</f>
        <v>73528</v>
      </c>
      <c r="J34" s="29">
        <f>F34*0.8</f>
        <v>627.18845935020727</v>
      </c>
      <c r="K34" s="28">
        <f>E34*0.7</f>
        <v>64336.999999999993</v>
      </c>
      <c r="L34" s="29">
        <f>F34*0.7</f>
        <v>548.78990193143125</v>
      </c>
      <c r="O34" s="1">
        <v>7.35</v>
      </c>
      <c r="P34" s="1">
        <v>22.05</v>
      </c>
      <c r="Q34" s="28">
        <v>22090</v>
      </c>
      <c r="R34" s="29">
        <f>Q34/$G$2</f>
        <v>188.42608349262972</v>
      </c>
      <c r="S34" s="28">
        <f>Q34*0.9</f>
        <v>19881</v>
      </c>
      <c r="T34" s="29">
        <f>R34*0.9</f>
        <v>169.58347514336674</v>
      </c>
      <c r="U34" s="28">
        <f>Q34*0.8</f>
        <v>17672</v>
      </c>
      <c r="V34" s="29">
        <f>R34*0.8</f>
        <v>150.74086679410377</v>
      </c>
      <c r="W34" s="28">
        <f>Q34*0.7</f>
        <v>15462.999999999998</v>
      </c>
      <c r="X34" s="29">
        <f>R34*0.7</f>
        <v>131.89825844484079</v>
      </c>
    </row>
    <row r="35" spans="1:24" x14ac:dyDescent="0.2">
      <c r="A35" s="7"/>
      <c r="B35" s="1">
        <v>22.05</v>
      </c>
      <c r="C35" s="1">
        <v>73.599999999999994</v>
      </c>
      <c r="E35" s="28">
        <v>128690</v>
      </c>
      <c r="F35" s="29">
        <f>E35/$G$2</f>
        <v>1097.7162826920107</v>
      </c>
      <c r="G35" s="28">
        <f t="shared" ref="G35:G38" si="46">E35*0.9</f>
        <v>115821</v>
      </c>
      <c r="H35" s="29">
        <f t="shared" ref="H35:H38" si="47">F35*0.9</f>
        <v>987.94465442280966</v>
      </c>
      <c r="I35" s="28">
        <f t="shared" ref="I35:I38" si="48">E35*0.8</f>
        <v>102952</v>
      </c>
      <c r="J35" s="29">
        <f t="shared" ref="J35:J38" si="49">F35*0.8</f>
        <v>878.17302615360859</v>
      </c>
      <c r="K35" s="28">
        <f t="shared" ref="K35:K38" si="50">E35*0.7</f>
        <v>90083</v>
      </c>
      <c r="L35" s="29">
        <f t="shared" ref="L35:L38" si="51">F35*0.7</f>
        <v>768.40139788440752</v>
      </c>
      <c r="O35" s="1">
        <v>22.05</v>
      </c>
      <c r="P35" s="1">
        <v>73.599999999999994</v>
      </c>
      <c r="Q35" s="28">
        <v>31230</v>
      </c>
      <c r="R35" s="29">
        <f>Q35/$G$2</f>
        <v>266.38961464349597</v>
      </c>
      <c r="S35" s="28">
        <f t="shared" ref="S35:S38" si="52">Q35*0.9</f>
        <v>28107</v>
      </c>
      <c r="T35" s="29">
        <f t="shared" ref="T35:T38" si="53">R35*0.9</f>
        <v>239.75065317914638</v>
      </c>
      <c r="U35" s="28">
        <f t="shared" ref="U35:U38" si="54">Q35*0.8</f>
        <v>24984</v>
      </c>
      <c r="V35" s="29">
        <f t="shared" ref="V35:V38" si="55">R35*0.8</f>
        <v>213.11169171479679</v>
      </c>
      <c r="W35" s="28">
        <f t="shared" ref="W35:W38" si="56">Q35*0.7</f>
        <v>21861</v>
      </c>
      <c r="X35" s="29">
        <f t="shared" ref="X35:X38" si="57">R35*0.7</f>
        <v>186.47273025044717</v>
      </c>
    </row>
    <row r="36" spans="1:24" x14ac:dyDescent="0.2">
      <c r="A36" s="7"/>
      <c r="B36" s="1">
        <v>73.599999999999994</v>
      </c>
      <c r="C36" s="1">
        <v>96.6</v>
      </c>
      <c r="E36" s="28">
        <v>174680</v>
      </c>
      <c r="F36" s="29">
        <f>E36/$G$2</f>
        <v>1490.0076172246518</v>
      </c>
      <c r="G36" s="28">
        <f t="shared" si="46"/>
        <v>157212</v>
      </c>
      <c r="H36" s="29">
        <f t="shared" si="47"/>
        <v>1341.0068555021867</v>
      </c>
      <c r="I36" s="28">
        <f t="shared" si="48"/>
        <v>139744</v>
      </c>
      <c r="J36" s="29">
        <f t="shared" si="49"/>
        <v>1192.0060937797214</v>
      </c>
      <c r="K36" s="28">
        <f t="shared" si="50"/>
        <v>122275.99999999999</v>
      </c>
      <c r="L36" s="29">
        <f t="shared" si="51"/>
        <v>1043.0053320572563</v>
      </c>
      <c r="O36" s="1">
        <v>73.599999999999994</v>
      </c>
      <c r="P36" s="1">
        <v>96.6</v>
      </c>
      <c r="Q36" s="28">
        <v>45950</v>
      </c>
      <c r="R36" s="29">
        <f>Q36/$G$2</f>
        <v>391.9501374597707</v>
      </c>
      <c r="S36" s="28">
        <f t="shared" si="52"/>
        <v>41355</v>
      </c>
      <c r="T36" s="29">
        <f t="shared" si="53"/>
        <v>352.75512371379364</v>
      </c>
      <c r="U36" s="28">
        <f t="shared" si="54"/>
        <v>36760</v>
      </c>
      <c r="V36" s="29">
        <f t="shared" si="55"/>
        <v>313.56010996781657</v>
      </c>
      <c r="W36" s="28">
        <f t="shared" si="56"/>
        <v>32164.999999999996</v>
      </c>
      <c r="X36" s="29">
        <f t="shared" si="57"/>
        <v>274.36509622183945</v>
      </c>
    </row>
    <row r="37" spans="1:24" x14ac:dyDescent="0.2">
      <c r="A37" s="7"/>
      <c r="B37" s="1">
        <v>96.6</v>
      </c>
      <c r="C37" s="1">
        <v>220.62</v>
      </c>
      <c r="E37" s="28">
        <v>220630</v>
      </c>
      <c r="F37" s="29">
        <f>E37/$G$2</f>
        <v>1881.9577546844225</v>
      </c>
      <c r="G37" s="28">
        <f t="shared" si="46"/>
        <v>198567</v>
      </c>
      <c r="H37" s="29">
        <f t="shared" si="47"/>
        <v>1693.7619792159803</v>
      </c>
      <c r="I37" s="28">
        <f t="shared" si="48"/>
        <v>176504</v>
      </c>
      <c r="J37" s="29">
        <f t="shared" si="49"/>
        <v>1505.5662037475381</v>
      </c>
      <c r="K37" s="28">
        <f t="shared" si="50"/>
        <v>154441</v>
      </c>
      <c r="L37" s="29">
        <f t="shared" si="51"/>
        <v>1317.3704282790957</v>
      </c>
      <c r="O37" s="1">
        <v>96.6</v>
      </c>
      <c r="P37" s="1">
        <v>220.62</v>
      </c>
      <c r="Q37" s="28">
        <v>68030</v>
      </c>
      <c r="R37" s="29">
        <f>Q37/$G$2</f>
        <v>580.29092168418288</v>
      </c>
      <c r="S37" s="28">
        <f t="shared" si="52"/>
        <v>61227</v>
      </c>
      <c r="T37" s="29">
        <f t="shared" si="53"/>
        <v>522.26182951576459</v>
      </c>
      <c r="U37" s="28">
        <f t="shared" si="54"/>
        <v>54424</v>
      </c>
      <c r="V37" s="29">
        <f t="shared" si="55"/>
        <v>464.2327373473463</v>
      </c>
      <c r="W37" s="28">
        <f t="shared" si="56"/>
        <v>47621</v>
      </c>
      <c r="X37" s="29">
        <f t="shared" si="57"/>
        <v>406.20364517892801</v>
      </c>
    </row>
    <row r="38" spans="1:24" x14ac:dyDescent="0.2">
      <c r="A38" s="7"/>
      <c r="B38" s="1">
        <v>220.62</v>
      </c>
      <c r="E38" s="30">
        <v>367740</v>
      </c>
      <c r="F38" s="31">
        <f>E38/$G$2</f>
        <v>3136.795289433212</v>
      </c>
      <c r="G38" s="30">
        <f t="shared" si="46"/>
        <v>330966</v>
      </c>
      <c r="H38" s="31">
        <f t="shared" si="47"/>
        <v>2823.1157604898908</v>
      </c>
      <c r="I38" s="30">
        <f t="shared" si="48"/>
        <v>294192</v>
      </c>
      <c r="J38" s="31">
        <f t="shared" si="49"/>
        <v>2509.4362315465696</v>
      </c>
      <c r="K38" s="30">
        <f t="shared" si="50"/>
        <v>257417.99999999997</v>
      </c>
      <c r="L38" s="31">
        <f t="shared" si="51"/>
        <v>2195.7567026032484</v>
      </c>
      <c r="O38" s="1">
        <v>220.62</v>
      </c>
      <c r="P38" s="1"/>
      <c r="Q38" s="30">
        <v>101120</v>
      </c>
      <c r="R38" s="31">
        <f>Q38/$G$2</f>
        <v>862.54620021614835</v>
      </c>
      <c r="S38" s="30">
        <f t="shared" si="52"/>
        <v>91008</v>
      </c>
      <c r="T38" s="31">
        <f t="shared" si="53"/>
        <v>776.29158019453348</v>
      </c>
      <c r="U38" s="30">
        <f t="shared" si="54"/>
        <v>80896</v>
      </c>
      <c r="V38" s="31">
        <f t="shared" si="55"/>
        <v>690.03696017291873</v>
      </c>
      <c r="W38" s="30">
        <f t="shared" si="56"/>
        <v>70784</v>
      </c>
      <c r="X38" s="31">
        <f t="shared" si="57"/>
        <v>603.78234015130386</v>
      </c>
    </row>
    <row r="39" spans="1:24" x14ac:dyDescent="0.2">
      <c r="B39"/>
      <c r="C39"/>
      <c r="E39"/>
    </row>
    <row r="40" spans="1:24" ht="17.25" x14ac:dyDescent="0.25">
      <c r="A40" s="23" t="s">
        <v>7</v>
      </c>
      <c r="B40" s="10">
        <v>1.3596200000000001</v>
      </c>
      <c r="C40"/>
      <c r="E40" s="37" t="s">
        <v>32</v>
      </c>
      <c r="F40" s="21"/>
      <c r="G40" s="21"/>
      <c r="H40" s="21"/>
      <c r="I40" s="21"/>
      <c r="J40" s="21"/>
      <c r="K40" s="21"/>
      <c r="L40" s="21"/>
      <c r="N40" s="21" t="s">
        <v>12</v>
      </c>
      <c r="O40" s="19"/>
      <c r="P40" s="18"/>
      <c r="Q40" s="21"/>
      <c r="R40"/>
    </row>
    <row r="41" spans="1:24" x14ac:dyDescent="0.2">
      <c r="A41" s="14" t="s">
        <v>8</v>
      </c>
      <c r="B41" s="15" t="s">
        <v>9</v>
      </c>
      <c r="C41"/>
      <c r="E41" s="26" t="s">
        <v>25</v>
      </c>
      <c r="F41" s="27" t="s">
        <v>26</v>
      </c>
      <c r="G41" s="26" t="s">
        <v>25</v>
      </c>
      <c r="H41" s="27" t="s">
        <v>26</v>
      </c>
      <c r="I41" s="26" t="s">
        <v>25</v>
      </c>
      <c r="J41" s="27" t="s">
        <v>26</v>
      </c>
      <c r="K41" s="26" t="s">
        <v>25</v>
      </c>
      <c r="L41" s="27" t="s">
        <v>26</v>
      </c>
      <c r="N41" s="23" t="s">
        <v>21</v>
      </c>
      <c r="O41" s="9" t="s">
        <v>22</v>
      </c>
      <c r="P41" s="1"/>
      <c r="Q41" t="s">
        <v>34</v>
      </c>
    </row>
    <row r="42" spans="1:24" x14ac:dyDescent="0.2">
      <c r="A42" s="16">
        <v>15</v>
      </c>
      <c r="B42" s="17">
        <f>A42*B40</f>
        <v>20.394300000000001</v>
      </c>
      <c r="C42"/>
      <c r="E42" s="46" t="s">
        <v>17</v>
      </c>
      <c r="F42" s="53"/>
      <c r="G42" s="48" t="s">
        <v>18</v>
      </c>
      <c r="H42" s="49"/>
      <c r="I42" s="50" t="s">
        <v>19</v>
      </c>
      <c r="J42" s="51"/>
      <c r="K42" s="50" t="s">
        <v>20</v>
      </c>
      <c r="L42" s="51"/>
      <c r="N42" t="s">
        <v>24</v>
      </c>
      <c r="O42" s="24"/>
      <c r="P42" s="25">
        <v>0</v>
      </c>
      <c r="Q42" s="25">
        <v>1</v>
      </c>
    </row>
    <row r="43" spans="1:24" x14ac:dyDescent="0.2">
      <c r="C43"/>
      <c r="E43" s="30">
        <v>1850</v>
      </c>
      <c r="F43" s="31">
        <f>E43/$G$2</f>
        <v>15.780364620251921</v>
      </c>
      <c r="G43" s="30">
        <f>E43*0.9</f>
        <v>1665</v>
      </c>
      <c r="H43" s="31">
        <f>F43*0.9</f>
        <v>14.202328158226729</v>
      </c>
      <c r="I43" s="30">
        <f>E43*0.8</f>
        <v>1480</v>
      </c>
      <c r="J43" s="31">
        <f>F43*0.8</f>
        <v>12.624291696201539</v>
      </c>
      <c r="K43" s="30">
        <f>E43*0.7</f>
        <v>1295</v>
      </c>
      <c r="L43" s="31">
        <f>F43*0.7</f>
        <v>11.046255234176344</v>
      </c>
      <c r="N43" s="24">
        <v>5</v>
      </c>
      <c r="O43" s="24">
        <v>8</v>
      </c>
      <c r="P43" s="25">
        <v>0.1</v>
      </c>
      <c r="Q43" s="25">
        <v>0.9</v>
      </c>
    </row>
    <row r="44" spans="1:24" x14ac:dyDescent="0.2">
      <c r="A44" s="14" t="s">
        <v>9</v>
      </c>
      <c r="B44" s="15" t="s">
        <v>8</v>
      </c>
      <c r="C44"/>
      <c r="E44"/>
      <c r="N44" s="24">
        <v>8</v>
      </c>
      <c r="O44" s="24">
        <v>10</v>
      </c>
      <c r="P44" s="25">
        <v>0.2</v>
      </c>
      <c r="Q44" s="25">
        <v>0.8</v>
      </c>
    </row>
    <row r="45" spans="1:24" x14ac:dyDescent="0.2">
      <c r="A45" s="16">
        <v>40</v>
      </c>
      <c r="B45" s="17">
        <f>A45/B40</f>
        <v>29.419984995807653</v>
      </c>
      <c r="C45"/>
      <c r="E45"/>
      <c r="N45" t="s">
        <v>23</v>
      </c>
      <c r="O45" s="24"/>
      <c r="P45" s="25">
        <v>0.3</v>
      </c>
      <c r="Q45" s="25">
        <v>0.7</v>
      </c>
    </row>
    <row r="46" spans="1:24" x14ac:dyDescent="0.2">
      <c r="A46" s="43"/>
      <c r="B46" s="44"/>
      <c r="C46"/>
      <c r="E46"/>
      <c r="N46"/>
      <c r="O46" s="24"/>
      <c r="P46" s="25"/>
      <c r="Q46" s="25"/>
    </row>
    <row r="47" spans="1:24" x14ac:dyDescent="0.2">
      <c r="A47" s="43"/>
      <c r="B47" s="44"/>
      <c r="C47"/>
      <c r="E47"/>
      <c r="I47" s="45" t="s">
        <v>35</v>
      </c>
      <c r="O47" s="24"/>
      <c r="P47" s="25"/>
      <c r="Q47" s="25"/>
    </row>
    <row r="48" spans="1:24" x14ac:dyDescent="0.2">
      <c r="B48"/>
      <c r="C48"/>
      <c r="E48"/>
    </row>
    <row r="49" spans="2:5" x14ac:dyDescent="0.2">
      <c r="B49"/>
      <c r="C49"/>
      <c r="E49"/>
    </row>
    <row r="50" spans="2:5" x14ac:dyDescent="0.2">
      <c r="B50"/>
      <c r="C50"/>
      <c r="E50"/>
    </row>
    <row r="51" spans="2:5" x14ac:dyDescent="0.2">
      <c r="B51"/>
      <c r="C51"/>
      <c r="E51"/>
    </row>
    <row r="52" spans="2:5" x14ac:dyDescent="0.2">
      <c r="B52"/>
      <c r="C52"/>
      <c r="E52"/>
    </row>
  </sheetData>
  <sheetProtection algorithmName="SHA-512" hashValue="UIyUpM4bUjZY3NgeKKapSBj7iz2tAZSAerPHSv6p+fjeCFjKI+iTrmQzRYxb3f2priALokfcnlQpEedCbNdq+w==" saltValue="kopjPrYgM4SWKvS+E+CtTA==" spinCount="100000" sheet="1" objects="1" scenarios="1"/>
  <mergeCells count="36">
    <mergeCell ref="S24:T24"/>
    <mergeCell ref="U24:V24"/>
    <mergeCell ref="W24:X24"/>
    <mergeCell ref="E42:F42"/>
    <mergeCell ref="G42:H42"/>
    <mergeCell ref="I42:J42"/>
    <mergeCell ref="K42:L42"/>
    <mergeCell ref="Q24:R24"/>
    <mergeCell ref="S33:T33"/>
    <mergeCell ref="U33:V33"/>
    <mergeCell ref="W33:X33"/>
    <mergeCell ref="Q33:R33"/>
    <mergeCell ref="G33:H33"/>
    <mergeCell ref="I33:J33"/>
    <mergeCell ref="K33:L33"/>
    <mergeCell ref="Q4:R4"/>
    <mergeCell ref="S4:T4"/>
    <mergeCell ref="U4:V4"/>
    <mergeCell ref="W4:X4"/>
    <mergeCell ref="Q14:R14"/>
    <mergeCell ref="S14:T14"/>
    <mergeCell ref="U14:V14"/>
    <mergeCell ref="W14:X14"/>
    <mergeCell ref="E14:F14"/>
    <mergeCell ref="G14:H14"/>
    <mergeCell ref="I14:J14"/>
    <mergeCell ref="K14:L14"/>
    <mergeCell ref="E24:F24"/>
    <mergeCell ref="G24:H24"/>
    <mergeCell ref="I24:J24"/>
    <mergeCell ref="K24:L24"/>
    <mergeCell ref="E4:F4"/>
    <mergeCell ref="G4:H4"/>
    <mergeCell ref="I4:J4"/>
    <mergeCell ref="K4:L4"/>
    <mergeCell ref="E1:G1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2024</vt:lpstr>
      <vt:lpstr>'2024'!Print_Area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 Stanojevic</dc:creator>
  <cp:lastModifiedBy>Lazar Stanojevic</cp:lastModifiedBy>
  <dcterms:created xsi:type="dcterms:W3CDTF">2016-12-30T11:31:18Z</dcterms:created>
  <dcterms:modified xsi:type="dcterms:W3CDTF">2024-05-23T13:55:43Z</dcterms:modified>
</cp:coreProperties>
</file>